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manovaRM\Desktop\РСК\"/>
    </mc:Choice>
  </mc:AlternateContent>
  <bookViews>
    <workbookView xWindow="0" yWindow="0" windowWidth="19080" windowHeight="9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N36" i="1"/>
  <c r="P36" i="1" s="1"/>
  <c r="H36" i="1"/>
  <c r="E36" i="1"/>
  <c r="I36" i="1" s="1"/>
  <c r="F9" i="1"/>
  <c r="N4" i="1"/>
  <c r="P4" i="1" s="1"/>
  <c r="H4" i="1"/>
  <c r="E4" i="1"/>
  <c r="I4" i="1" s="1"/>
  <c r="Q36" i="1" l="1"/>
  <c r="D43" i="1" s="1"/>
  <c r="F43" i="1" s="1"/>
  <c r="E28" i="1" s="1"/>
  <c r="Q4" i="1"/>
  <c r="D11" i="1" s="1"/>
  <c r="F11" i="1" s="1"/>
  <c r="G10" i="1" s="1"/>
  <c r="F23" i="1" l="1"/>
  <c r="N18" i="1"/>
  <c r="H18" i="1"/>
  <c r="E18" i="1"/>
  <c r="P18" i="1" l="1"/>
  <c r="I18" i="1"/>
  <c r="Q18" i="1" l="1"/>
  <c r="D25" i="1" s="1"/>
  <c r="F25" i="1" s="1"/>
  <c r="G24" i="1" s="1"/>
</calcChain>
</file>

<file path=xl/sharedStrings.xml><?xml version="1.0" encoding="utf-8"?>
<sst xmlns="http://schemas.openxmlformats.org/spreadsheetml/2006/main" count="105" uniqueCount="39">
  <si>
    <t>гКал/кв.м. отопление без ИПУ</t>
  </si>
  <si>
    <t>4=2*3</t>
  </si>
  <si>
    <t>7=5*6*2</t>
  </si>
  <si>
    <t>8=1-4-7</t>
  </si>
  <si>
    <t>13=11/12</t>
  </si>
  <si>
    <t>ЛС с ИПУ отоп</t>
  </si>
  <si>
    <t>Расход гКал ОДН отопл</t>
  </si>
  <si>
    <t>Расход отопл без ИПУ</t>
  </si>
  <si>
    <t>S без ИПУ</t>
  </si>
  <si>
    <t>15=13*14</t>
  </si>
  <si>
    <t>16=8-11-15</t>
  </si>
  <si>
    <t>ОДН- отопление</t>
  </si>
  <si>
    <t>20=18*19</t>
  </si>
  <si>
    <t>18=16/10*17</t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</si>
  <si>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гвс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на ГВ)
(Гкал)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</si>
  <si>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сои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на СОИ)
(Гкал)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</si>
  <si>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одпу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объедененного ОДПУ)
(Гкал)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</si>
  <si>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об</t>
    </r>
    <r>
      <rPr>
        <sz val="11"/>
        <color theme="1"/>
        <rFont val="Calibri"/>
        <family val="2"/>
        <charset val="204"/>
        <scheme val="minor"/>
      </rPr>
      <t xml:space="preserve">
(общая площадь всех жилых и нежилых помещений в МКД)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</si>
  <si>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ои</t>
    </r>
    <r>
      <rPr>
        <sz val="11"/>
        <color theme="1"/>
        <rFont val="Calibri"/>
        <family val="2"/>
        <charset val="204"/>
        <scheme val="minor"/>
      </rPr>
      <t xml:space="preserve">
(общая площадь помещений, входящих в состав общего имущества в многоквартирном доме на отопление)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</si>
  <si>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д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за расчетный период в МКД тепловой энергии на отопление)
(Гкал)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</si>
  <si>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ои</t>
    </r>
    <r>
      <rPr>
        <sz val="11"/>
        <color theme="1"/>
        <rFont val="Calibri"/>
        <family val="2"/>
        <charset val="204"/>
        <scheme val="minor"/>
      </rPr>
      <t xml:space="preserve">
(общая площадь помещений, входящих в состав общего имущества в многоквартирном доме на ГВ)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)
</t>
    </r>
  </si>
  <si>
    <r>
      <t>Тариф (цена) на коммунальный ресурс, установленный в соответствии с законодательством  РФ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1                                      </t>
    </r>
    <r>
      <rPr>
        <sz val="12"/>
        <color theme="1"/>
        <rFont val="Calibri"/>
        <family val="2"/>
        <charset val="204"/>
        <scheme val="minor"/>
      </rPr>
      <t>Т</t>
    </r>
    <r>
      <rPr>
        <vertAlign val="superscript"/>
        <sz val="12"/>
        <color theme="1"/>
        <rFont val="Calibri"/>
        <family val="2"/>
        <charset val="204"/>
        <scheme val="minor"/>
      </rPr>
      <t>кр</t>
    </r>
    <r>
      <rPr>
        <sz val="12"/>
        <color theme="1"/>
        <rFont val="Calibri"/>
        <family val="2"/>
        <charset val="204"/>
        <scheme val="minor"/>
      </rPr>
      <t>, руб/ Гкал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</si>
  <si>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iипу</t>
    </r>
    <r>
      <rPr>
        <sz val="11"/>
        <color theme="1"/>
        <rFont val="Calibri"/>
        <family val="2"/>
        <charset val="204"/>
        <scheme val="minor"/>
      </rPr>
      <t xml:space="preserve">
(общая площадь жилого помещения, оборудованного ИПУ)
(м²)
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</si>
  <si>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ипу</t>
    </r>
    <r>
      <rPr>
        <sz val="11"/>
        <color theme="1"/>
        <rFont val="Calibri"/>
        <family val="2"/>
        <charset val="204"/>
        <scheme val="minor"/>
      </rPr>
      <t xml:space="preserve">                 объем тепловой энергии, определенный по показаниям индивидуальных и (или) общих (квартирных) приборов учета на отопление,  (Гкал)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</si>
  <si>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ипу</t>
    </r>
    <r>
      <rPr>
        <sz val="11"/>
        <color theme="1"/>
        <rFont val="Calibri"/>
        <family val="2"/>
        <charset val="204"/>
        <scheme val="minor"/>
      </rPr>
      <t xml:space="preserve">           Площадь помещений (жилых или нежилых) оборудованных индивидуальными и (или) общими (квартирными) приборами учета,              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</si>
  <si>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 V</t>
    </r>
    <r>
      <rPr>
        <vertAlign val="super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 xml:space="preserve">                     Расход коммунального ресурса, использованный на подогрев воды в целях предоставления коммунальной услуги по горячему водоснабжению,        (м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</si>
  <si>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Норматив потребления горячей воды в целях СОИ МКД, (м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</si>
  <si>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q</t>
    </r>
    <r>
      <rPr>
        <vertAlign val="superscript"/>
        <sz val="11"/>
        <color theme="1"/>
        <rFont val="Calibri"/>
        <family val="2"/>
        <charset val="204"/>
        <scheme val="minor"/>
      </rPr>
      <t>кр</t>
    </r>
    <r>
      <rPr>
        <vertAlign val="subscript"/>
        <sz val="11"/>
        <color theme="1"/>
        <rFont val="Calibri"/>
        <family val="2"/>
        <charset val="204"/>
        <scheme val="minor"/>
      </rPr>
      <t xml:space="preserve">v 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               </t>
    </r>
    <r>
      <rPr>
        <sz val="11"/>
        <color theme="1"/>
        <rFont val="Calibri"/>
        <family val="2"/>
        <charset val="204"/>
        <scheme val="minor"/>
      </rPr>
      <t>Удельный расход коммунального ресурса на подогрев воды, утвержденный в соответствии с законодательством РФ в целях предоставления коммунальной услуги по горячему водоснабжению,                                                                (Гкал/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) </t>
    </r>
  </si>
  <si>
    <t>Услуга</t>
  </si>
  <si>
    <t xml:space="preserve">Расход </t>
  </si>
  <si>
    <t>Отопление кв.127</t>
  </si>
  <si>
    <t>Начислено за ноябрь 2020г.</t>
  </si>
  <si>
    <t>Начислено за октябрь 2020г.</t>
  </si>
  <si>
    <t>Перерасчет в размере 259,02 рублей в октябре 2020 за период с мая по сентябрь 2020 по показаниям ИПУ:</t>
  </si>
  <si>
    <t>на 01.05.2020 -12,4059Гкал, на 01.11.2020 - 12,7753Гкал.</t>
  </si>
  <si>
    <t>Перерасчет(возврат)в ноябре 2020 за октябрь 2020г</t>
  </si>
  <si>
    <t>по статье ОДН-отопление</t>
  </si>
  <si>
    <t>Перерасчет(добор)в ноябре 2020 за октябрь 2020г</t>
  </si>
  <si>
    <t>по статье Отопление по показаниям ИПУ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</si>
</sst>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7" fontId="0" fillId="0" borderId="0" xfId="0" applyNumberFormat="1"/>
    <xf numFmtId="0" fontId="0" fillId="0" borderId="2" xfId="0" applyBorder="1" applyAlignment="1">
      <alignment horizontal="center"/>
    </xf>
    <xf numFmtId="2" fontId="1" fillId="0" borderId="0" xfId="0" applyNumberFormat="1" applyFo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="80" zoomScaleNormal="80" workbookViewId="0">
      <selection activeCell="E31" sqref="E31"/>
    </sheetView>
  </sheetViews>
  <sheetFormatPr defaultRowHeight="14.4" x14ac:dyDescent="0.3"/>
  <cols>
    <col min="2" max="4" width="17.88671875" customWidth="1"/>
    <col min="5" max="5" width="18.6640625" customWidth="1"/>
    <col min="6" max="9" width="17.88671875" customWidth="1"/>
    <col min="10" max="10" width="16.44140625" customWidth="1"/>
    <col min="11" max="11" width="19" customWidth="1"/>
    <col min="12" max="12" width="16.6640625" customWidth="1"/>
    <col min="13" max="13" width="15.44140625" customWidth="1"/>
    <col min="14" max="16" width="16.88671875" customWidth="1"/>
    <col min="17" max="17" width="17.88671875" customWidth="1"/>
  </cols>
  <sheetData>
    <row r="1" spans="1:17" x14ac:dyDescent="0.3">
      <c r="B1" s="8">
        <v>44105</v>
      </c>
    </row>
    <row r="2" spans="1:17" ht="205.8" x14ac:dyDescent="0.3">
      <c r="A2" s="1"/>
      <c r="B2" s="2" t="s">
        <v>16</v>
      </c>
      <c r="C2" s="2" t="s">
        <v>27</v>
      </c>
      <c r="D2" s="2" t="s">
        <v>25</v>
      </c>
      <c r="E2" s="2" t="s">
        <v>14</v>
      </c>
      <c r="F2" s="2" t="s">
        <v>26</v>
      </c>
      <c r="G2" s="2" t="s">
        <v>20</v>
      </c>
      <c r="H2" s="2" t="s">
        <v>15</v>
      </c>
      <c r="I2" s="2" t="s">
        <v>19</v>
      </c>
      <c r="J2" s="2" t="s">
        <v>18</v>
      </c>
      <c r="K2" s="2" t="s">
        <v>17</v>
      </c>
      <c r="L2" s="2" t="s">
        <v>23</v>
      </c>
      <c r="M2" s="2" t="s">
        <v>24</v>
      </c>
      <c r="N2" s="2" t="s">
        <v>0</v>
      </c>
      <c r="O2" s="2" t="s">
        <v>8</v>
      </c>
      <c r="P2" s="2" t="s">
        <v>7</v>
      </c>
      <c r="Q2" s="2" t="s">
        <v>6</v>
      </c>
    </row>
    <row r="3" spans="1:17" x14ac:dyDescent="0.3">
      <c r="B3" s="3">
        <v>1</v>
      </c>
      <c r="C3" s="3">
        <v>2</v>
      </c>
      <c r="D3" s="3">
        <v>3</v>
      </c>
      <c r="E3" s="3" t="s">
        <v>1</v>
      </c>
      <c r="F3" s="3">
        <v>5</v>
      </c>
      <c r="G3" s="3">
        <v>6</v>
      </c>
      <c r="H3" s="3" t="s">
        <v>2</v>
      </c>
      <c r="I3" s="3" t="s">
        <v>3</v>
      </c>
      <c r="J3" s="3">
        <v>9</v>
      </c>
      <c r="K3" s="3">
        <v>10</v>
      </c>
      <c r="L3" s="3">
        <v>11</v>
      </c>
      <c r="M3" s="3">
        <v>12</v>
      </c>
      <c r="N3" s="3" t="s">
        <v>4</v>
      </c>
      <c r="O3" s="3">
        <v>14</v>
      </c>
      <c r="P3" s="3" t="s">
        <v>9</v>
      </c>
      <c r="Q3" s="3" t="s">
        <v>10</v>
      </c>
    </row>
    <row r="4" spans="1:17" x14ac:dyDescent="0.3">
      <c r="B4" s="3">
        <v>248</v>
      </c>
      <c r="C4" s="3">
        <v>6.0199999999999997E-2</v>
      </c>
      <c r="D4" s="3">
        <v>1150.4304</v>
      </c>
      <c r="E4" s="3">
        <f>C4*D4</f>
        <v>69.255910079999992</v>
      </c>
      <c r="F4" s="3">
        <v>0.02</v>
      </c>
      <c r="G4" s="3">
        <v>5889.7</v>
      </c>
      <c r="H4" s="3">
        <f>F4*G4*C4</f>
        <v>7.091198799999999</v>
      </c>
      <c r="I4" s="3">
        <f>B4-E4-H4</f>
        <v>171.65289112000002</v>
      </c>
      <c r="J4" s="3">
        <v>5889.7</v>
      </c>
      <c r="K4" s="3">
        <v>24225.4</v>
      </c>
      <c r="L4" s="3">
        <v>12.211399999999999</v>
      </c>
      <c r="M4" s="3">
        <v>24225.4</v>
      </c>
      <c r="N4" s="3">
        <f>L4/M4</f>
        <v>5.0407423613232384E-4</v>
      </c>
      <c r="O4" s="3">
        <v>0</v>
      </c>
      <c r="P4" s="3">
        <f>N4*O4</f>
        <v>0</v>
      </c>
      <c r="Q4" s="3">
        <f>I4-L4-P4</f>
        <v>159.44149112000002</v>
      </c>
    </row>
    <row r="6" spans="1:17" x14ac:dyDescent="0.3">
      <c r="B6" s="9" t="s">
        <v>5</v>
      </c>
      <c r="C6" s="9"/>
      <c r="D6" s="9"/>
      <c r="E6" s="9"/>
      <c r="F6" s="9"/>
    </row>
    <row r="7" spans="1:17" ht="121.2" x14ac:dyDescent="0.3">
      <c r="B7" s="3" t="s">
        <v>28</v>
      </c>
      <c r="C7" s="5" t="s">
        <v>22</v>
      </c>
      <c r="D7" s="2" t="s">
        <v>29</v>
      </c>
      <c r="E7" s="5" t="s">
        <v>21</v>
      </c>
      <c r="F7" s="2" t="s">
        <v>32</v>
      </c>
    </row>
    <row r="8" spans="1:17" x14ac:dyDescent="0.3">
      <c r="A8" s="1"/>
      <c r="B8" s="2"/>
      <c r="C8" s="2">
        <v>17</v>
      </c>
      <c r="D8" s="2">
        <v>18</v>
      </c>
      <c r="E8" s="2">
        <v>19</v>
      </c>
      <c r="F8" s="2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B9" s="4" t="s">
        <v>30</v>
      </c>
      <c r="C9" s="3">
        <v>60.8</v>
      </c>
      <c r="D9" s="3">
        <v>6.2570000000000001E-2</v>
      </c>
      <c r="E9" s="3">
        <v>1629.13</v>
      </c>
      <c r="F9" s="6">
        <f>D9*E9</f>
        <v>101.93466410000001</v>
      </c>
      <c r="G9" s="7"/>
    </row>
    <row r="10" spans="1:17" x14ac:dyDescent="0.3">
      <c r="B10" s="3"/>
      <c r="C10" s="3">
        <v>17</v>
      </c>
      <c r="D10" s="3" t="s">
        <v>13</v>
      </c>
      <c r="E10" s="3">
        <v>19</v>
      </c>
      <c r="F10" s="2" t="s">
        <v>12</v>
      </c>
      <c r="G10" s="10">
        <f>F9+F11</f>
        <v>753.84776847979128</v>
      </c>
    </row>
    <row r="11" spans="1:17" x14ac:dyDescent="0.3">
      <c r="B11" s="4" t="s">
        <v>11</v>
      </c>
      <c r="C11" s="3">
        <v>60.8</v>
      </c>
      <c r="D11" s="3">
        <f>Q4/K4*C11</f>
        <v>0.40016027228016876</v>
      </c>
      <c r="E11" s="3">
        <v>1629.13</v>
      </c>
      <c r="F11" s="6">
        <f>D11*E11</f>
        <v>651.91310437979132</v>
      </c>
    </row>
    <row r="13" spans="1:17" x14ac:dyDescent="0.3">
      <c r="B13" t="s">
        <v>33</v>
      </c>
      <c r="F13" t="s">
        <v>34</v>
      </c>
    </row>
    <row r="15" spans="1:17" x14ac:dyDescent="0.3">
      <c r="B15" s="8">
        <v>44136</v>
      </c>
    </row>
    <row r="16" spans="1:17" s="1" customFormat="1" ht="235.5" customHeight="1" x14ac:dyDescent="0.3">
      <c r="B16" s="2" t="s">
        <v>16</v>
      </c>
      <c r="C16" s="2" t="s">
        <v>27</v>
      </c>
      <c r="D16" s="2" t="s">
        <v>25</v>
      </c>
      <c r="E16" s="2" t="s">
        <v>14</v>
      </c>
      <c r="F16" s="2" t="s">
        <v>26</v>
      </c>
      <c r="G16" s="2" t="s">
        <v>20</v>
      </c>
      <c r="H16" s="2" t="s">
        <v>15</v>
      </c>
      <c r="I16" s="2" t="s">
        <v>19</v>
      </c>
      <c r="J16" s="2" t="s">
        <v>18</v>
      </c>
      <c r="K16" s="2" t="s">
        <v>17</v>
      </c>
      <c r="L16" s="2" t="s">
        <v>23</v>
      </c>
      <c r="M16" s="2" t="s">
        <v>24</v>
      </c>
      <c r="N16" s="2" t="s">
        <v>0</v>
      </c>
      <c r="O16" s="2" t="s">
        <v>8</v>
      </c>
      <c r="P16" s="2" t="s">
        <v>7</v>
      </c>
      <c r="Q16" s="2" t="s">
        <v>6</v>
      </c>
    </row>
    <row r="17" spans="2:17" x14ac:dyDescent="0.3">
      <c r="B17" s="3">
        <v>1</v>
      </c>
      <c r="C17" s="3">
        <v>2</v>
      </c>
      <c r="D17" s="3">
        <v>3</v>
      </c>
      <c r="E17" s="3" t="s">
        <v>1</v>
      </c>
      <c r="F17" s="3">
        <v>5</v>
      </c>
      <c r="G17" s="3">
        <v>6</v>
      </c>
      <c r="H17" s="3" t="s">
        <v>2</v>
      </c>
      <c r="I17" s="3" t="s">
        <v>3</v>
      </c>
      <c r="J17" s="3">
        <v>9</v>
      </c>
      <c r="K17" s="3">
        <v>10</v>
      </c>
      <c r="L17" s="3">
        <v>11</v>
      </c>
      <c r="M17" s="3">
        <v>12</v>
      </c>
      <c r="N17" s="3" t="s">
        <v>4</v>
      </c>
      <c r="O17" s="3">
        <v>14</v>
      </c>
      <c r="P17" s="3" t="s">
        <v>9</v>
      </c>
      <c r="Q17" s="3" t="s">
        <v>10</v>
      </c>
    </row>
    <row r="18" spans="2:17" x14ac:dyDescent="0.3">
      <c r="B18" s="3">
        <v>378</v>
      </c>
      <c r="C18" s="3">
        <v>6.0199999999999997E-2</v>
      </c>
      <c r="D18" s="3">
        <v>1210.5959</v>
      </c>
      <c r="E18" s="3">
        <f>C18*D18</f>
        <v>72.877873179999995</v>
      </c>
      <c r="F18" s="3">
        <v>0.02</v>
      </c>
      <c r="G18" s="3">
        <v>5889.7</v>
      </c>
      <c r="H18" s="3">
        <f>F18*G18*C18</f>
        <v>7.091198799999999</v>
      </c>
      <c r="I18" s="3">
        <f>B18-E18-H18</f>
        <v>298.03092802000003</v>
      </c>
      <c r="J18" s="3">
        <v>5889.7</v>
      </c>
      <c r="K18" s="3">
        <v>24225.4</v>
      </c>
      <c r="L18" s="3">
        <v>195.04220000000001</v>
      </c>
      <c r="M18" s="3">
        <v>23944</v>
      </c>
      <c r="N18" s="3">
        <f>L18/M18</f>
        <v>8.1457651186100898E-3</v>
      </c>
      <c r="O18" s="3">
        <v>281.39999999999998</v>
      </c>
      <c r="P18" s="3">
        <f>N18*O18</f>
        <v>2.2922183043768789</v>
      </c>
      <c r="Q18" s="3">
        <f>I18-L18-P18</f>
        <v>100.69650971562315</v>
      </c>
    </row>
    <row r="20" spans="2:17" x14ac:dyDescent="0.3">
      <c r="B20" s="9" t="s">
        <v>5</v>
      </c>
      <c r="C20" s="9"/>
      <c r="D20" s="9"/>
      <c r="E20" s="9"/>
      <c r="F20" s="9"/>
    </row>
    <row r="21" spans="2:17" ht="121.2" x14ac:dyDescent="0.3">
      <c r="B21" s="3" t="s">
        <v>28</v>
      </c>
      <c r="C21" s="5" t="s">
        <v>22</v>
      </c>
      <c r="D21" s="2" t="s">
        <v>29</v>
      </c>
      <c r="E21" s="5" t="s">
        <v>21</v>
      </c>
      <c r="F21" s="2" t="s">
        <v>31</v>
      </c>
    </row>
    <row r="22" spans="2:17" s="1" customFormat="1" x14ac:dyDescent="0.3">
      <c r="B22" s="2"/>
      <c r="C22" s="2">
        <v>17</v>
      </c>
      <c r="D22" s="2">
        <v>18</v>
      </c>
      <c r="E22" s="2">
        <v>19</v>
      </c>
      <c r="F22" s="2" t="s">
        <v>12</v>
      </c>
    </row>
    <row r="23" spans="2:17" x14ac:dyDescent="0.3">
      <c r="B23" s="4" t="s">
        <v>30</v>
      </c>
      <c r="C23" s="3">
        <v>60.8</v>
      </c>
      <c r="D23" s="3">
        <v>0.78290000000000004</v>
      </c>
      <c r="E23" s="3">
        <v>1629.13</v>
      </c>
      <c r="F23" s="6">
        <f>D23*E23</f>
        <v>1275.4458770000001</v>
      </c>
      <c r="G23" s="7"/>
    </row>
    <row r="24" spans="2:17" x14ac:dyDescent="0.3">
      <c r="B24" s="3"/>
      <c r="C24" s="3">
        <v>17</v>
      </c>
      <c r="D24" s="3" t="s">
        <v>13</v>
      </c>
      <c r="E24" s="3">
        <v>19</v>
      </c>
      <c r="F24" s="2" t="s">
        <v>12</v>
      </c>
      <c r="G24" s="10">
        <f>F23+F25</f>
        <v>1687.1666517355752</v>
      </c>
    </row>
    <row r="25" spans="2:17" x14ac:dyDescent="0.3">
      <c r="B25" s="4" t="s">
        <v>11</v>
      </c>
      <c r="C25" s="3">
        <v>60.8</v>
      </c>
      <c r="D25" s="3">
        <f>Q18/K18*C25</f>
        <v>0.25272432202192274</v>
      </c>
      <c r="E25" s="3">
        <v>1629.13</v>
      </c>
      <c r="F25" s="6">
        <f>D25*E25</f>
        <v>411.72077473557505</v>
      </c>
    </row>
    <row r="28" spans="2:17" x14ac:dyDescent="0.3">
      <c r="B28" s="11" t="s">
        <v>35</v>
      </c>
      <c r="C28" s="11"/>
      <c r="D28" s="11"/>
      <c r="E28" s="7">
        <f>F11-F43</f>
        <v>205.57526651593474</v>
      </c>
    </row>
    <row r="29" spans="2:17" x14ac:dyDescent="0.3">
      <c r="B29" s="11" t="s">
        <v>36</v>
      </c>
      <c r="C29" s="11"/>
      <c r="D29" s="11"/>
    </row>
    <row r="30" spans="2:17" x14ac:dyDescent="0.3">
      <c r="B30" s="11"/>
      <c r="C30" s="11"/>
      <c r="D30" s="11"/>
    </row>
    <row r="31" spans="2:17" x14ac:dyDescent="0.3">
      <c r="B31" s="11" t="s">
        <v>37</v>
      </c>
      <c r="C31" s="11"/>
      <c r="D31" s="11"/>
      <c r="E31">
        <v>499.86</v>
      </c>
    </row>
    <row r="32" spans="2:17" x14ac:dyDescent="0.3">
      <c r="B32" s="11" t="s">
        <v>38</v>
      </c>
      <c r="C32" s="11"/>
      <c r="D32" s="11"/>
    </row>
    <row r="34" spans="1:17" ht="205.8" x14ac:dyDescent="0.3">
      <c r="A34" s="1"/>
      <c r="B34" s="2" t="s">
        <v>16</v>
      </c>
      <c r="C34" s="2" t="s">
        <v>27</v>
      </c>
      <c r="D34" s="2" t="s">
        <v>25</v>
      </c>
      <c r="E34" s="2" t="s">
        <v>14</v>
      </c>
      <c r="F34" s="2" t="s">
        <v>26</v>
      </c>
      <c r="G34" s="2" t="s">
        <v>20</v>
      </c>
      <c r="H34" s="2" t="s">
        <v>15</v>
      </c>
      <c r="I34" s="2" t="s">
        <v>19</v>
      </c>
      <c r="J34" s="2" t="s">
        <v>18</v>
      </c>
      <c r="K34" s="2" t="s">
        <v>17</v>
      </c>
      <c r="L34" s="2" t="s">
        <v>23</v>
      </c>
      <c r="M34" s="2" t="s">
        <v>24</v>
      </c>
      <c r="N34" s="2" t="s">
        <v>0</v>
      </c>
      <c r="O34" s="2" t="s">
        <v>8</v>
      </c>
      <c r="P34" s="2" t="s">
        <v>7</v>
      </c>
      <c r="Q34" s="2" t="s">
        <v>6</v>
      </c>
    </row>
    <row r="35" spans="1:17" x14ac:dyDescent="0.3">
      <c r="B35" s="3">
        <v>1</v>
      </c>
      <c r="C35" s="3">
        <v>2</v>
      </c>
      <c r="D35" s="3">
        <v>3</v>
      </c>
      <c r="E35" s="3" t="s">
        <v>1</v>
      </c>
      <c r="F35" s="3">
        <v>5</v>
      </c>
      <c r="G35" s="3">
        <v>6</v>
      </c>
      <c r="H35" s="3" t="s">
        <v>2</v>
      </c>
      <c r="I35" s="3" t="s">
        <v>3</v>
      </c>
      <c r="J35" s="3">
        <v>9</v>
      </c>
      <c r="K35" s="3">
        <v>10</v>
      </c>
      <c r="L35" s="3">
        <v>11</v>
      </c>
      <c r="M35" s="3">
        <v>12</v>
      </c>
      <c r="N35" s="3" t="s">
        <v>4</v>
      </c>
      <c r="O35" s="3">
        <v>14</v>
      </c>
      <c r="P35" s="3" t="s">
        <v>9</v>
      </c>
      <c r="Q35" s="3" t="s">
        <v>10</v>
      </c>
    </row>
    <row r="36" spans="1:17" x14ac:dyDescent="0.3">
      <c r="B36" s="3">
        <v>248</v>
      </c>
      <c r="C36" s="3">
        <v>6.0199999999999997E-2</v>
      </c>
      <c r="D36" s="3">
        <v>1117.9828</v>
      </c>
      <c r="E36" s="3">
        <f>C36*D36</f>
        <v>67.302564559999993</v>
      </c>
      <c r="F36" s="3">
        <v>0.02</v>
      </c>
      <c r="G36" s="3">
        <v>5889.7</v>
      </c>
      <c r="H36" s="3">
        <f>F36*G36*C36</f>
        <v>7.091198799999999</v>
      </c>
      <c r="I36" s="3">
        <f>B36-E36-H36</f>
        <v>173.60623663999999</v>
      </c>
      <c r="J36" s="3">
        <v>5889.7</v>
      </c>
      <c r="K36" s="3">
        <v>24225.4</v>
      </c>
      <c r="L36" s="3">
        <v>63.694699999999997</v>
      </c>
      <c r="M36" s="3">
        <v>23944</v>
      </c>
      <c r="N36" s="3">
        <f>L36/M36</f>
        <v>2.660152856665553E-3</v>
      </c>
      <c r="O36" s="3">
        <v>281.39999999999998</v>
      </c>
      <c r="P36" s="3">
        <f>N36*O36</f>
        <v>0.74856701386568658</v>
      </c>
      <c r="Q36" s="3">
        <f>I36-L36-P36</f>
        <v>109.16296962613431</v>
      </c>
    </row>
    <row r="38" spans="1:17" x14ac:dyDescent="0.3">
      <c r="B38" s="9" t="s">
        <v>5</v>
      </c>
      <c r="C38" s="9"/>
      <c r="D38" s="9"/>
      <c r="E38" s="9"/>
      <c r="F38" s="9"/>
    </row>
    <row r="39" spans="1:17" ht="121.2" x14ac:dyDescent="0.3">
      <c r="B39" s="3" t="s">
        <v>28</v>
      </c>
      <c r="C39" s="5" t="s">
        <v>22</v>
      </c>
      <c r="D39" s="2" t="s">
        <v>29</v>
      </c>
      <c r="E39" s="5" t="s">
        <v>21</v>
      </c>
      <c r="F39" s="2" t="s">
        <v>32</v>
      </c>
    </row>
    <row r="40" spans="1:17" x14ac:dyDescent="0.3">
      <c r="A40" s="1"/>
      <c r="B40" s="2"/>
      <c r="C40" s="2">
        <v>17</v>
      </c>
      <c r="D40" s="2">
        <v>18</v>
      </c>
      <c r="E40" s="2">
        <v>19</v>
      </c>
      <c r="F40" s="2" t="s">
        <v>12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3">
      <c r="B41" s="4" t="s">
        <v>30</v>
      </c>
      <c r="C41" s="3">
        <v>60.8</v>
      </c>
      <c r="D41" s="3">
        <v>6.2570000000000001E-2</v>
      </c>
      <c r="E41" s="3">
        <v>1629.13</v>
      </c>
      <c r="F41" s="6">
        <f>D41*E41</f>
        <v>101.93466410000001</v>
      </c>
      <c r="G41" s="7"/>
    </row>
    <row r="42" spans="1:17" x14ac:dyDescent="0.3">
      <c r="B42" s="3"/>
      <c r="C42" s="3">
        <v>17</v>
      </c>
      <c r="D42" s="3" t="s">
        <v>13</v>
      </c>
      <c r="E42" s="3">
        <v>19</v>
      </c>
      <c r="F42" s="2" t="s">
        <v>12</v>
      </c>
      <c r="G42" s="10"/>
    </row>
    <row r="43" spans="1:17" x14ac:dyDescent="0.3">
      <c r="B43" s="4" t="s">
        <v>11</v>
      </c>
      <c r="C43" s="3">
        <v>60.8</v>
      </c>
      <c r="D43" s="3">
        <f>Q36/K36*C43</f>
        <v>0.27397312544969188</v>
      </c>
      <c r="E43" s="3">
        <v>1629.13</v>
      </c>
      <c r="F43" s="6">
        <f>D43*E43</f>
        <v>446.33783786385658</v>
      </c>
    </row>
    <row r="63" spans="6:6" x14ac:dyDescent="0.3">
      <c r="F63" s="7"/>
    </row>
  </sheetData>
  <mergeCells count="3">
    <mergeCell ref="B6:F6"/>
    <mergeCell ref="B38:F38"/>
    <mergeCell ref="B20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Усманова Резеда Мингараевна</cp:lastModifiedBy>
  <cp:lastPrinted>2019-12-04T05:15:24Z</cp:lastPrinted>
  <dcterms:created xsi:type="dcterms:W3CDTF">2019-12-03T12:54:37Z</dcterms:created>
  <dcterms:modified xsi:type="dcterms:W3CDTF">2021-02-10T10:56:28Z</dcterms:modified>
</cp:coreProperties>
</file>