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manovaRM\Desktop\РСК\"/>
    </mc:Choice>
  </mc:AlternateContent>
  <bookViews>
    <workbookView xWindow="0" yWindow="0" windowWidth="19080" windowHeight="960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F44" i="1"/>
  <c r="N39" i="1"/>
  <c r="P39" i="1" s="1"/>
  <c r="H39" i="1"/>
  <c r="E39" i="1"/>
  <c r="I39" i="1" s="1"/>
  <c r="Q39" i="1" s="1"/>
  <c r="D46" i="1" s="1"/>
  <c r="F46" i="1" s="1"/>
  <c r="F9" i="1"/>
  <c r="N4" i="1"/>
  <c r="P4" i="1" s="1"/>
  <c r="H4" i="1"/>
  <c r="E4" i="1"/>
  <c r="I4" i="1" s="1"/>
  <c r="Q4" i="1" s="1"/>
  <c r="D11" i="1" s="1"/>
  <c r="F11" i="1" s="1"/>
  <c r="G44" i="1" l="1"/>
  <c r="G9" i="1"/>
  <c r="F24" i="1" l="1"/>
  <c r="N19" i="1"/>
  <c r="P19" i="1" s="1"/>
  <c r="H19" i="1"/>
  <c r="E19" i="1"/>
  <c r="I19" i="1" l="1"/>
  <c r="Q19" i="1" s="1"/>
  <c r="D26" i="1" l="1"/>
  <c r="F26" i="1" s="1"/>
  <c r="G24" i="1" l="1"/>
</calcChain>
</file>

<file path=xl/sharedStrings.xml><?xml version="1.0" encoding="utf-8"?>
<sst xmlns="http://schemas.openxmlformats.org/spreadsheetml/2006/main" count="102" uniqueCount="38">
  <si>
    <t>гКал/кв.м. отопление без ИПУ</t>
  </si>
  <si>
    <t>4=2*3</t>
  </si>
  <si>
    <t>7=5*6*2</t>
  </si>
  <si>
    <t>8=1-4-7</t>
  </si>
  <si>
    <t>13=11/12</t>
  </si>
  <si>
    <t>Расход гКал ОДН отопл</t>
  </si>
  <si>
    <t>Расход отопл без ИПУ</t>
  </si>
  <si>
    <t>S без ИПУ</t>
  </si>
  <si>
    <t>15=13*14</t>
  </si>
  <si>
    <t>16=8-11-15</t>
  </si>
  <si>
    <t>ОДН- отопление</t>
  </si>
  <si>
    <t>20=18*19</t>
  </si>
  <si>
    <t>18=16/10*17</t>
  </si>
  <si>
    <r>
      <t>V</t>
    </r>
    <r>
      <rPr>
        <vertAlign val="superscript"/>
        <sz val="11"/>
        <color theme="1"/>
        <rFont val="Calibri"/>
        <family val="2"/>
        <charset val="204"/>
        <scheme val="minor"/>
      </rPr>
      <t>гвс</t>
    </r>
    <r>
      <rPr>
        <sz val="11"/>
        <color theme="1"/>
        <rFont val="Calibri"/>
        <family val="2"/>
        <charset val="204"/>
        <scheme val="minor"/>
      </rPr>
      <t xml:space="preserve">
(объем потребленной  тепловой энергии на ГВ)
(Гкал)</t>
    </r>
  </si>
  <si>
    <r>
      <t>V</t>
    </r>
    <r>
      <rPr>
        <vertAlign val="superscript"/>
        <sz val="11"/>
        <color theme="1"/>
        <rFont val="Calibri"/>
        <family val="2"/>
        <charset val="204"/>
        <scheme val="minor"/>
      </rPr>
      <t>сои</t>
    </r>
    <r>
      <rPr>
        <sz val="11"/>
        <color theme="1"/>
        <rFont val="Calibri"/>
        <family val="2"/>
        <charset val="204"/>
        <scheme val="minor"/>
      </rPr>
      <t xml:space="preserve">
(объем потребленной  тепловой энергии на СОИ)
(Гкал)</t>
    </r>
  </si>
  <si>
    <r>
      <t>V</t>
    </r>
    <r>
      <rPr>
        <vertAlign val="superscript"/>
        <sz val="11"/>
        <color theme="1"/>
        <rFont val="Calibri"/>
        <family val="2"/>
        <charset val="204"/>
        <scheme val="minor"/>
      </rPr>
      <t>одпу</t>
    </r>
    <r>
      <rPr>
        <sz val="11"/>
        <color theme="1"/>
        <rFont val="Calibri"/>
        <family val="2"/>
        <charset val="204"/>
        <scheme val="minor"/>
      </rPr>
      <t xml:space="preserve">
(объем потребленной  тепловой энергии объедененного ОДПУ)
(Гкал)
</t>
    </r>
  </si>
  <si>
    <r>
      <t>S</t>
    </r>
    <r>
      <rPr>
        <vertAlign val="superscript"/>
        <sz val="11"/>
        <color theme="1"/>
        <rFont val="Calibri"/>
        <family val="2"/>
        <charset val="204"/>
        <scheme val="minor"/>
      </rPr>
      <t>об</t>
    </r>
    <r>
      <rPr>
        <sz val="11"/>
        <color theme="1"/>
        <rFont val="Calibri"/>
        <family val="2"/>
        <charset val="204"/>
        <scheme val="minor"/>
      </rPr>
      <t xml:space="preserve">
(общая площадь всех жилых и нежилых помещений в МКД)
(м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)
</t>
    </r>
  </si>
  <si>
    <r>
      <t>S</t>
    </r>
    <r>
      <rPr>
        <vertAlign val="superscript"/>
        <sz val="11"/>
        <color theme="1"/>
        <rFont val="Calibri"/>
        <family val="2"/>
        <charset val="204"/>
        <scheme val="minor"/>
      </rPr>
      <t>ои</t>
    </r>
    <r>
      <rPr>
        <sz val="11"/>
        <color theme="1"/>
        <rFont val="Calibri"/>
        <family val="2"/>
        <charset val="204"/>
        <scheme val="minor"/>
      </rPr>
      <t xml:space="preserve">
(общая площадь помещений, входящих в состав общего имущества в многоквартирном доме на отопление)
(м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</si>
  <si>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V</t>
    </r>
    <r>
      <rPr>
        <vertAlign val="superscript"/>
        <sz val="11"/>
        <color theme="1"/>
        <rFont val="Calibri"/>
        <family val="2"/>
        <charset val="204"/>
        <scheme val="minor"/>
      </rPr>
      <t>д</t>
    </r>
    <r>
      <rPr>
        <sz val="11"/>
        <color theme="1"/>
        <rFont val="Calibri"/>
        <family val="2"/>
        <charset val="204"/>
        <scheme val="minor"/>
      </rPr>
      <t xml:space="preserve">
(объем потребленной за расчетный период в МКД тепловой энергии на отопление)
(Гкал)
</t>
    </r>
  </si>
  <si>
    <r>
      <t>S</t>
    </r>
    <r>
      <rPr>
        <vertAlign val="superscript"/>
        <sz val="11"/>
        <color theme="1"/>
        <rFont val="Calibri"/>
        <family val="2"/>
        <charset val="204"/>
        <scheme val="minor"/>
      </rPr>
      <t>ои</t>
    </r>
    <r>
      <rPr>
        <sz val="11"/>
        <color theme="1"/>
        <rFont val="Calibri"/>
        <family val="2"/>
        <charset val="204"/>
        <scheme val="minor"/>
      </rPr>
      <t xml:space="preserve">
(общая площадь помещений, входящих в состав общего имущества в многоквартирном доме на ГВ)
(м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)
</t>
    </r>
  </si>
  <si>
    <r>
      <t>Тариф (цена) на коммунальный ресурс, установленный в соответствии с законодательством  РФ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vertAlign val="superscript"/>
        <sz val="12"/>
        <color theme="1"/>
        <rFont val="Calibri"/>
        <family val="2"/>
        <charset val="204"/>
        <scheme val="minor"/>
      </rPr>
      <t xml:space="preserve">1                                      </t>
    </r>
    <r>
      <rPr>
        <sz val="12"/>
        <color theme="1"/>
        <rFont val="Calibri"/>
        <family val="2"/>
        <charset val="204"/>
        <scheme val="minor"/>
      </rPr>
      <t>Т</t>
    </r>
    <r>
      <rPr>
        <vertAlign val="superscript"/>
        <sz val="12"/>
        <color theme="1"/>
        <rFont val="Calibri"/>
        <family val="2"/>
        <charset val="204"/>
        <scheme val="minor"/>
      </rPr>
      <t>кр</t>
    </r>
    <r>
      <rPr>
        <sz val="12"/>
        <color theme="1"/>
        <rFont val="Calibri"/>
        <family val="2"/>
        <charset val="204"/>
        <scheme val="minor"/>
      </rPr>
      <t>, руб/ Гкал</t>
    </r>
  </si>
  <si>
    <r>
      <t>S</t>
    </r>
    <r>
      <rPr>
        <vertAlign val="superscript"/>
        <sz val="11"/>
        <color theme="1"/>
        <rFont val="Calibri"/>
        <family val="2"/>
        <charset val="204"/>
        <scheme val="minor"/>
      </rPr>
      <t>iипу</t>
    </r>
    <r>
      <rPr>
        <sz val="11"/>
        <color theme="1"/>
        <rFont val="Calibri"/>
        <family val="2"/>
        <charset val="204"/>
        <scheme val="minor"/>
      </rPr>
      <t xml:space="preserve">
(общая площадь жилого помещения, оборудованного ИПУ)
(м²)
</t>
    </r>
  </si>
  <si>
    <r>
      <t>V</t>
    </r>
    <r>
      <rPr>
        <vertAlign val="superscript"/>
        <sz val="11"/>
        <color theme="1"/>
        <rFont val="Calibri"/>
        <family val="2"/>
        <charset val="204"/>
        <scheme val="minor"/>
      </rPr>
      <t>ипу</t>
    </r>
    <r>
      <rPr>
        <sz val="11"/>
        <color theme="1"/>
        <rFont val="Calibri"/>
        <family val="2"/>
        <charset val="204"/>
        <scheme val="minor"/>
      </rPr>
      <t xml:space="preserve">                 объем тепловой энергии, определенный по показаниям индивидуальных и (или) общих (квартирных) приборов учета на отопление,  (Гкал)</t>
    </r>
  </si>
  <si>
    <r>
      <t>S</t>
    </r>
    <r>
      <rPr>
        <vertAlign val="superscript"/>
        <sz val="11"/>
        <color theme="1"/>
        <rFont val="Calibri"/>
        <family val="2"/>
        <charset val="204"/>
        <scheme val="minor"/>
      </rPr>
      <t>ипу</t>
    </r>
    <r>
      <rPr>
        <sz val="11"/>
        <color theme="1"/>
        <rFont val="Calibri"/>
        <family val="2"/>
        <charset val="204"/>
        <scheme val="minor"/>
      </rPr>
      <t xml:space="preserve">           Площадь помещений (жилых или нежилых) оборудованных индивидуальными и (или) общими (квартирными) приборами учета,              (м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</si>
  <si>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  V</t>
    </r>
    <r>
      <rPr>
        <vertAlign val="superscript"/>
        <sz val="11"/>
        <color theme="1"/>
        <rFont val="Calibri"/>
        <family val="2"/>
        <charset val="204"/>
        <scheme val="minor"/>
      </rPr>
      <t>n</t>
    </r>
    <r>
      <rPr>
        <sz val="11"/>
        <color theme="1"/>
        <rFont val="Calibri"/>
        <family val="2"/>
        <charset val="204"/>
        <scheme val="minor"/>
      </rPr>
      <t xml:space="preserve">                     Расход коммунального ресурса, использованный на подогрев воды в целях предоставления коммунальной услуги по горячему водоснабжению,        (м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</si>
  <si>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Норматив потребления горячей воды в целях СОИ МКД, (м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</si>
  <si>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 q</t>
    </r>
    <r>
      <rPr>
        <vertAlign val="superscript"/>
        <sz val="11"/>
        <color theme="1"/>
        <rFont val="Calibri"/>
        <family val="2"/>
        <charset val="204"/>
        <scheme val="minor"/>
      </rPr>
      <t>кр</t>
    </r>
    <r>
      <rPr>
        <vertAlign val="subscript"/>
        <sz val="11"/>
        <color theme="1"/>
        <rFont val="Calibri"/>
        <family val="2"/>
        <charset val="204"/>
        <scheme val="minor"/>
      </rPr>
      <t xml:space="preserve">v 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                </t>
    </r>
    <r>
      <rPr>
        <sz val="11"/>
        <color theme="1"/>
        <rFont val="Calibri"/>
        <family val="2"/>
        <charset val="204"/>
        <scheme val="minor"/>
      </rPr>
      <t>Удельный расход коммунального ресурса на подогрев воды, утвержденный в соответствии с законодательством РФ в целях предоставления коммунальной услуги по горячему водоснабжению,                                                                (Гкал/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) </t>
    </r>
  </si>
  <si>
    <t>Услуга</t>
  </si>
  <si>
    <t xml:space="preserve">Расход </t>
  </si>
  <si>
    <t>Отопление кв.1</t>
  </si>
  <si>
    <t>Начислено за ноябрь 2020г.</t>
  </si>
  <si>
    <t>Начислено за октябрь 2020г.</t>
  </si>
  <si>
    <t>Перерасчет в размере 108,36 рублей в октябре 2020 за период с мая по сентябрь 2020 по показаниям ИПУ:</t>
  </si>
  <si>
    <t>на 01.05.2020 -3,1343Гкал, на 01.11.2020 - 3,2506Гкал.</t>
  </si>
  <si>
    <t>Перерасчет(возврат)в ноябре 2020 за октябрь 2020г</t>
  </si>
  <si>
    <t>по статье ОДН-отопление</t>
  </si>
  <si>
    <t>Перерасчет(добор)в ноябре 2020 за октябрь 2020г</t>
  </si>
  <si>
    <t>по статье Отопление по показаниям ИПУ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</si>
</sst>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17" fontId="0" fillId="0" borderId="0" xfId="0" applyNumberFormat="1"/>
    <xf numFmtId="0" fontId="0" fillId="0" borderId="2" xfId="0" applyBorder="1" applyAlignment="1">
      <alignment horizontal="center"/>
    </xf>
    <xf numFmtId="2" fontId="1" fillId="0" borderId="0" xfId="0" applyNumberFormat="1" applyFo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zoomScale="80" zoomScaleNormal="80" workbookViewId="0">
      <selection activeCell="E33" sqref="E33"/>
    </sheetView>
  </sheetViews>
  <sheetFormatPr defaultRowHeight="14.4" x14ac:dyDescent="0.3"/>
  <cols>
    <col min="2" max="4" width="17.88671875" customWidth="1"/>
    <col min="5" max="5" width="18.6640625" customWidth="1"/>
    <col min="6" max="9" width="17.88671875" customWidth="1"/>
    <col min="10" max="10" width="16.44140625" customWidth="1"/>
    <col min="11" max="11" width="19" customWidth="1"/>
    <col min="12" max="12" width="16.6640625" customWidth="1"/>
    <col min="13" max="13" width="15.44140625" customWidth="1"/>
    <col min="14" max="16" width="16.88671875" customWidth="1"/>
    <col min="17" max="17" width="17.88671875" customWidth="1"/>
  </cols>
  <sheetData>
    <row r="1" spans="1:17" x14ac:dyDescent="0.3">
      <c r="B1" s="8">
        <v>44105</v>
      </c>
    </row>
    <row r="2" spans="1:17" ht="205.8" x14ac:dyDescent="0.3">
      <c r="A2" s="1"/>
      <c r="B2" s="2" t="s">
        <v>15</v>
      </c>
      <c r="C2" s="2" t="s">
        <v>26</v>
      </c>
      <c r="D2" s="2" t="s">
        <v>24</v>
      </c>
      <c r="E2" s="2" t="s">
        <v>13</v>
      </c>
      <c r="F2" s="2" t="s">
        <v>25</v>
      </c>
      <c r="G2" s="2" t="s">
        <v>19</v>
      </c>
      <c r="H2" s="2" t="s">
        <v>14</v>
      </c>
      <c r="I2" s="2" t="s">
        <v>18</v>
      </c>
      <c r="J2" s="2" t="s">
        <v>17</v>
      </c>
      <c r="K2" s="2" t="s">
        <v>16</v>
      </c>
      <c r="L2" s="2" t="s">
        <v>22</v>
      </c>
      <c r="M2" s="2" t="s">
        <v>23</v>
      </c>
      <c r="N2" s="2" t="s">
        <v>0</v>
      </c>
      <c r="O2" s="2" t="s">
        <v>7</v>
      </c>
      <c r="P2" s="2" t="s">
        <v>6</v>
      </c>
      <c r="Q2" s="2" t="s">
        <v>5</v>
      </c>
    </row>
    <row r="3" spans="1:17" x14ac:dyDescent="0.3">
      <c r="B3" s="3">
        <v>1</v>
      </c>
      <c r="C3" s="3">
        <v>2</v>
      </c>
      <c r="D3" s="3">
        <v>3</v>
      </c>
      <c r="E3" s="3" t="s">
        <v>1</v>
      </c>
      <c r="F3" s="3">
        <v>5</v>
      </c>
      <c r="G3" s="3">
        <v>6</v>
      </c>
      <c r="H3" s="3" t="s">
        <v>2</v>
      </c>
      <c r="I3" s="3" t="s">
        <v>3</v>
      </c>
      <c r="J3" s="3">
        <v>9</v>
      </c>
      <c r="K3" s="3">
        <v>10</v>
      </c>
      <c r="L3" s="3">
        <v>11</v>
      </c>
      <c r="M3" s="3">
        <v>12</v>
      </c>
      <c r="N3" s="3" t="s">
        <v>4</v>
      </c>
      <c r="O3" s="3">
        <v>14</v>
      </c>
      <c r="P3" s="3" t="s">
        <v>8</v>
      </c>
      <c r="Q3" s="3" t="s">
        <v>9</v>
      </c>
    </row>
    <row r="4" spans="1:17" x14ac:dyDescent="0.3">
      <c r="B4" s="3">
        <v>206</v>
      </c>
      <c r="C4" s="3">
        <v>6.0199999999999997E-2</v>
      </c>
      <c r="D4" s="3">
        <v>1111.9002</v>
      </c>
      <c r="E4" s="3">
        <f>C4*D4</f>
        <v>66.936392040000001</v>
      </c>
      <c r="F4" s="3">
        <v>0.02</v>
      </c>
      <c r="G4" s="3">
        <v>4646.5</v>
      </c>
      <c r="H4" s="3">
        <f>F4*G4*C4</f>
        <v>5.5943860000000001</v>
      </c>
      <c r="I4" s="3">
        <f>B4-E4-H4</f>
        <v>133.46922196000003</v>
      </c>
      <c r="J4" s="3">
        <v>4646.5</v>
      </c>
      <c r="K4" s="3">
        <v>19492.3</v>
      </c>
      <c r="L4" s="3">
        <v>10.407299999999999</v>
      </c>
      <c r="M4" s="3">
        <v>19492.3</v>
      </c>
      <c r="N4" s="3">
        <f>L4/M4</f>
        <v>5.3391852167266045E-4</v>
      </c>
      <c r="O4" s="3">
        <v>0</v>
      </c>
      <c r="P4" s="3">
        <f>N4*O4</f>
        <v>0</v>
      </c>
      <c r="Q4" s="3">
        <f>I4-L4-P4</f>
        <v>123.06192196000003</v>
      </c>
    </row>
    <row r="6" spans="1:17" x14ac:dyDescent="0.3">
      <c r="B6" s="9"/>
      <c r="C6" s="9"/>
      <c r="D6" s="9"/>
      <c r="E6" s="9"/>
      <c r="F6" s="9"/>
    </row>
    <row r="7" spans="1:17" ht="121.2" x14ac:dyDescent="0.3">
      <c r="B7" s="3" t="s">
        <v>27</v>
      </c>
      <c r="C7" s="5" t="s">
        <v>21</v>
      </c>
      <c r="D7" s="2" t="s">
        <v>28</v>
      </c>
      <c r="E7" s="5" t="s">
        <v>20</v>
      </c>
      <c r="F7" s="2" t="s">
        <v>31</v>
      </c>
    </row>
    <row r="8" spans="1:17" x14ac:dyDescent="0.3">
      <c r="A8" s="1"/>
      <c r="B8" s="2"/>
      <c r="C8" s="2">
        <v>17</v>
      </c>
      <c r="D8" s="2">
        <v>18</v>
      </c>
      <c r="E8" s="2">
        <v>19</v>
      </c>
      <c r="F8" s="2" t="s">
        <v>11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3">
      <c r="B9" s="4" t="s">
        <v>29</v>
      </c>
      <c r="C9" s="3">
        <v>82.1</v>
      </c>
      <c r="D9" s="3">
        <v>1.9701099999999999E-2</v>
      </c>
      <c r="E9" s="3">
        <v>1629.13</v>
      </c>
      <c r="F9" s="6">
        <f>D9*E9</f>
        <v>32.095653042999999</v>
      </c>
      <c r="G9" s="10">
        <f>F9+F11</f>
        <v>876.51758573197185</v>
      </c>
    </row>
    <row r="10" spans="1:17" x14ac:dyDescent="0.3">
      <c r="B10" s="3"/>
      <c r="C10" s="3">
        <v>17</v>
      </c>
      <c r="D10" s="3" t="s">
        <v>12</v>
      </c>
      <c r="E10" s="3">
        <v>19</v>
      </c>
      <c r="F10" s="2" t="s">
        <v>11</v>
      </c>
    </row>
    <row r="11" spans="1:17" x14ac:dyDescent="0.3">
      <c r="B11" s="4" t="s">
        <v>10</v>
      </c>
      <c r="C11" s="3">
        <v>82.1</v>
      </c>
      <c r="D11" s="3">
        <f>Q4/K4*C11</f>
        <v>0.51832691847119128</v>
      </c>
      <c r="E11" s="3">
        <v>1629.13</v>
      </c>
      <c r="F11" s="6">
        <f>D11*E11</f>
        <v>844.42193268897188</v>
      </c>
    </row>
    <row r="13" spans="1:17" x14ac:dyDescent="0.3">
      <c r="B13" t="s">
        <v>32</v>
      </c>
      <c r="F13" t="s">
        <v>33</v>
      </c>
    </row>
    <row r="16" spans="1:17" x14ac:dyDescent="0.3">
      <c r="B16" s="8">
        <v>44136</v>
      </c>
    </row>
    <row r="17" spans="2:17" s="1" customFormat="1" ht="235.5" customHeight="1" x14ac:dyDescent="0.3">
      <c r="B17" s="2" t="s">
        <v>15</v>
      </c>
      <c r="C17" s="2" t="s">
        <v>26</v>
      </c>
      <c r="D17" s="2" t="s">
        <v>24</v>
      </c>
      <c r="E17" s="2" t="s">
        <v>13</v>
      </c>
      <c r="F17" s="2" t="s">
        <v>25</v>
      </c>
      <c r="G17" s="2" t="s">
        <v>19</v>
      </c>
      <c r="H17" s="2" t="s">
        <v>14</v>
      </c>
      <c r="I17" s="2" t="s">
        <v>18</v>
      </c>
      <c r="J17" s="2" t="s">
        <v>17</v>
      </c>
      <c r="K17" s="2" t="s">
        <v>16</v>
      </c>
      <c r="L17" s="2" t="s">
        <v>22</v>
      </c>
      <c r="M17" s="2" t="s">
        <v>23</v>
      </c>
      <c r="N17" s="2" t="s">
        <v>0</v>
      </c>
      <c r="O17" s="2" t="s">
        <v>7</v>
      </c>
      <c r="P17" s="2" t="s">
        <v>6</v>
      </c>
      <c r="Q17" s="2" t="s">
        <v>5</v>
      </c>
    </row>
    <row r="18" spans="2:17" x14ac:dyDescent="0.3">
      <c r="B18" s="3">
        <v>1</v>
      </c>
      <c r="C18" s="3">
        <v>2</v>
      </c>
      <c r="D18" s="3">
        <v>3</v>
      </c>
      <c r="E18" s="3" t="s">
        <v>1</v>
      </c>
      <c r="F18" s="3">
        <v>5</v>
      </c>
      <c r="G18" s="3">
        <v>6</v>
      </c>
      <c r="H18" s="3" t="s">
        <v>2</v>
      </c>
      <c r="I18" s="3" t="s">
        <v>3</v>
      </c>
      <c r="J18" s="3">
        <v>9</v>
      </c>
      <c r="K18" s="3">
        <v>10</v>
      </c>
      <c r="L18" s="3">
        <v>11</v>
      </c>
      <c r="M18" s="3">
        <v>12</v>
      </c>
      <c r="N18" s="3" t="s">
        <v>4</v>
      </c>
      <c r="O18" s="3">
        <v>14</v>
      </c>
      <c r="P18" s="3" t="s">
        <v>8</v>
      </c>
      <c r="Q18" s="3" t="s">
        <v>9</v>
      </c>
    </row>
    <row r="19" spans="2:17" x14ac:dyDescent="0.3">
      <c r="B19" s="3">
        <v>300</v>
      </c>
      <c r="C19" s="3">
        <v>6.0199999999999997E-2</v>
      </c>
      <c r="D19" s="3">
        <v>1127.7799</v>
      </c>
      <c r="E19" s="3">
        <f>C19*D19</f>
        <v>67.892349979999992</v>
      </c>
      <c r="F19" s="3">
        <v>0.02</v>
      </c>
      <c r="G19" s="3">
        <v>4646.5</v>
      </c>
      <c r="H19" s="3">
        <f>F19*G19*C19</f>
        <v>5.5943860000000001</v>
      </c>
      <c r="I19" s="3">
        <f>B19-E19-H19</f>
        <v>226.51326402000001</v>
      </c>
      <c r="J19" s="3">
        <v>4646.5</v>
      </c>
      <c r="K19" s="3">
        <v>19492.3</v>
      </c>
      <c r="L19" s="3">
        <v>142.8374</v>
      </c>
      <c r="M19" s="3">
        <v>19492.3</v>
      </c>
      <c r="N19" s="3">
        <f>L19/M19</f>
        <v>7.3278884482590569E-3</v>
      </c>
      <c r="O19" s="3">
        <v>0</v>
      </c>
      <c r="P19" s="3">
        <f>N19*O19</f>
        <v>0</v>
      </c>
      <c r="Q19" s="3">
        <f>I19-L19-P19</f>
        <v>83.675864020000006</v>
      </c>
    </row>
    <row r="21" spans="2:17" x14ac:dyDescent="0.3">
      <c r="B21" s="9"/>
      <c r="C21" s="9"/>
      <c r="D21" s="9"/>
      <c r="E21" s="9"/>
      <c r="F21" s="9"/>
    </row>
    <row r="22" spans="2:17" ht="121.2" x14ac:dyDescent="0.3">
      <c r="B22" s="3" t="s">
        <v>27</v>
      </c>
      <c r="C22" s="5" t="s">
        <v>21</v>
      </c>
      <c r="D22" s="2" t="s">
        <v>28</v>
      </c>
      <c r="E22" s="5" t="s">
        <v>20</v>
      </c>
      <c r="F22" s="2" t="s">
        <v>30</v>
      </c>
    </row>
    <row r="23" spans="2:17" s="1" customFormat="1" x14ac:dyDescent="0.3">
      <c r="B23" s="2"/>
      <c r="C23" s="2">
        <v>17</v>
      </c>
      <c r="D23" s="2">
        <v>18</v>
      </c>
      <c r="E23" s="2">
        <v>19</v>
      </c>
      <c r="F23" s="2" t="s">
        <v>11</v>
      </c>
    </row>
    <row r="24" spans="2:17" x14ac:dyDescent="0.3">
      <c r="B24" s="4" t="s">
        <v>29</v>
      </c>
      <c r="C24" s="3">
        <v>82.1</v>
      </c>
      <c r="D24" s="3">
        <v>0.44019999999999998</v>
      </c>
      <c r="E24" s="3">
        <v>1629.13</v>
      </c>
      <c r="F24" s="6">
        <f>D24*E24</f>
        <v>717.14302599999996</v>
      </c>
      <c r="G24" s="10">
        <f>F24+F26</f>
        <v>1291.307102830805</v>
      </c>
    </row>
    <row r="25" spans="2:17" x14ac:dyDescent="0.3">
      <c r="B25" s="3"/>
      <c r="C25" s="3">
        <v>17</v>
      </c>
      <c r="D25" s="3" t="s">
        <v>12</v>
      </c>
      <c r="E25" s="3">
        <v>19</v>
      </c>
      <c r="F25" s="2" t="s">
        <v>11</v>
      </c>
    </row>
    <row r="26" spans="2:17" x14ac:dyDescent="0.3">
      <c r="B26" s="4" t="s">
        <v>10</v>
      </c>
      <c r="C26" s="3">
        <v>82.1</v>
      </c>
      <c r="D26" s="3">
        <f>Q19/K19*C26</f>
        <v>0.35243600991376078</v>
      </c>
      <c r="E26" s="3">
        <v>1629.13</v>
      </c>
      <c r="F26" s="6">
        <f>D26*E26</f>
        <v>574.16407683080513</v>
      </c>
    </row>
    <row r="29" spans="2:17" x14ac:dyDescent="0.3">
      <c r="B29" s="11" t="s">
        <v>34</v>
      </c>
      <c r="C29" s="11"/>
      <c r="D29" s="11"/>
      <c r="E29" s="7">
        <f>F11-F46</f>
        <v>233.18285988430887</v>
      </c>
      <c r="F29" s="7"/>
    </row>
    <row r="30" spans="2:17" x14ac:dyDescent="0.3">
      <c r="B30" s="11" t="s">
        <v>35</v>
      </c>
      <c r="C30" s="11"/>
      <c r="D30" s="11"/>
    </row>
    <row r="31" spans="2:17" x14ac:dyDescent="0.3">
      <c r="B31" s="11"/>
      <c r="C31" s="11"/>
      <c r="D31" s="11"/>
    </row>
    <row r="32" spans="2:17" x14ac:dyDescent="0.3">
      <c r="B32" s="11" t="s">
        <v>36</v>
      </c>
      <c r="C32" s="11"/>
      <c r="D32" s="11"/>
      <c r="E32">
        <v>157.37</v>
      </c>
    </row>
    <row r="33" spans="1:17" x14ac:dyDescent="0.3">
      <c r="B33" s="11" t="s">
        <v>37</v>
      </c>
      <c r="C33" s="11"/>
      <c r="D33" s="11"/>
    </row>
    <row r="36" spans="1:17" x14ac:dyDescent="0.3">
      <c r="B36" s="8">
        <v>44105</v>
      </c>
    </row>
    <row r="37" spans="1:17" ht="205.8" x14ac:dyDescent="0.3">
      <c r="A37" s="1"/>
      <c r="B37" s="2" t="s">
        <v>15</v>
      </c>
      <c r="C37" s="2" t="s">
        <v>26</v>
      </c>
      <c r="D37" s="2" t="s">
        <v>24</v>
      </c>
      <c r="E37" s="2" t="s">
        <v>13</v>
      </c>
      <c r="F37" s="2" t="s">
        <v>25</v>
      </c>
      <c r="G37" s="2" t="s">
        <v>19</v>
      </c>
      <c r="H37" s="2" t="s">
        <v>14</v>
      </c>
      <c r="I37" s="2" t="s">
        <v>18</v>
      </c>
      <c r="J37" s="2" t="s">
        <v>17</v>
      </c>
      <c r="K37" s="2" t="s">
        <v>16</v>
      </c>
      <c r="L37" s="2" t="s">
        <v>22</v>
      </c>
      <c r="M37" s="2" t="s">
        <v>23</v>
      </c>
      <c r="N37" s="2" t="s">
        <v>0</v>
      </c>
      <c r="O37" s="2" t="s">
        <v>7</v>
      </c>
      <c r="P37" s="2" t="s">
        <v>6</v>
      </c>
      <c r="Q37" s="2" t="s">
        <v>5</v>
      </c>
    </row>
    <row r="38" spans="1:17" x14ac:dyDescent="0.3">
      <c r="B38" s="3">
        <v>1</v>
      </c>
      <c r="C38" s="3">
        <v>2</v>
      </c>
      <c r="D38" s="3">
        <v>3</v>
      </c>
      <c r="E38" s="3" t="s">
        <v>1</v>
      </c>
      <c r="F38" s="3">
        <v>5</v>
      </c>
      <c r="G38" s="3">
        <v>6</v>
      </c>
      <c r="H38" s="3" t="s">
        <v>2</v>
      </c>
      <c r="I38" s="3" t="s">
        <v>3</v>
      </c>
      <c r="J38" s="3">
        <v>9</v>
      </c>
      <c r="K38" s="3">
        <v>10</v>
      </c>
      <c r="L38" s="3">
        <v>11</v>
      </c>
      <c r="M38" s="3">
        <v>12</v>
      </c>
      <c r="N38" s="3" t="s">
        <v>4</v>
      </c>
      <c r="O38" s="3">
        <v>14</v>
      </c>
      <c r="P38" s="3" t="s">
        <v>8</v>
      </c>
      <c r="Q38" s="3" t="s">
        <v>9</v>
      </c>
    </row>
    <row r="39" spans="1:17" x14ac:dyDescent="0.3">
      <c r="B39" s="3">
        <v>206</v>
      </c>
      <c r="C39" s="3">
        <v>6.0199999999999997E-2</v>
      </c>
      <c r="D39" s="3">
        <v>1017.9771</v>
      </c>
      <c r="E39" s="3">
        <f>C39*D39</f>
        <v>61.282221419999992</v>
      </c>
      <c r="F39" s="3">
        <v>0.02</v>
      </c>
      <c r="G39" s="3">
        <v>4646.5</v>
      </c>
      <c r="H39" s="3">
        <f>F39*G39*C39</f>
        <v>5.5943860000000001</v>
      </c>
      <c r="I39" s="3">
        <f>B39-E39-H39</f>
        <v>139.12339258000003</v>
      </c>
      <c r="J39" s="3">
        <v>4646.5</v>
      </c>
      <c r="K39" s="3">
        <v>19492.3</v>
      </c>
      <c r="L39" s="3">
        <v>50.044400000000003</v>
      </c>
      <c r="M39" s="3">
        <v>19492.3</v>
      </c>
      <c r="N39" s="3">
        <f>L39/M39</f>
        <v>2.5673932783714598E-3</v>
      </c>
      <c r="O39" s="3">
        <v>0</v>
      </c>
      <c r="P39" s="3">
        <f>N39*O39</f>
        <v>0</v>
      </c>
      <c r="Q39" s="3">
        <f>I39-L39-P39</f>
        <v>89.078992580000033</v>
      </c>
    </row>
    <row r="41" spans="1:17" x14ac:dyDescent="0.3">
      <c r="B41" s="9"/>
      <c r="C41" s="9"/>
      <c r="D41" s="9"/>
      <c r="E41" s="9"/>
      <c r="F41" s="9"/>
    </row>
    <row r="42" spans="1:17" ht="121.2" x14ac:dyDescent="0.3">
      <c r="B42" s="3" t="s">
        <v>27</v>
      </c>
      <c r="C42" s="5" t="s">
        <v>21</v>
      </c>
      <c r="D42" s="2" t="s">
        <v>28</v>
      </c>
      <c r="E42" s="5" t="s">
        <v>20</v>
      </c>
      <c r="F42" s="2" t="s">
        <v>31</v>
      </c>
    </row>
    <row r="43" spans="1:17" x14ac:dyDescent="0.3">
      <c r="A43" s="1"/>
      <c r="B43" s="2"/>
      <c r="C43" s="2">
        <v>17</v>
      </c>
      <c r="D43" s="2">
        <v>18</v>
      </c>
      <c r="E43" s="2">
        <v>19</v>
      </c>
      <c r="F43" s="2" t="s">
        <v>11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3">
      <c r="B44" s="4" t="s">
        <v>29</v>
      </c>
      <c r="C44" s="3">
        <v>82.1</v>
      </c>
      <c r="D44" s="3">
        <v>1.9701099999999999E-2</v>
      </c>
      <c r="E44" s="3">
        <v>1629.13</v>
      </c>
      <c r="F44" s="6">
        <f>D44*E44</f>
        <v>32.095653042999999</v>
      </c>
      <c r="G44" s="10">
        <f>F44+F46</f>
        <v>643.33472584766298</v>
      </c>
    </row>
    <row r="45" spans="1:17" x14ac:dyDescent="0.3">
      <c r="B45" s="3"/>
      <c r="C45" s="3">
        <v>17</v>
      </c>
      <c r="D45" s="3" t="s">
        <v>12</v>
      </c>
      <c r="E45" s="3">
        <v>19</v>
      </c>
      <c r="F45" s="2" t="s">
        <v>11</v>
      </c>
    </row>
    <row r="46" spans="1:17" x14ac:dyDescent="0.3">
      <c r="B46" s="4" t="s">
        <v>10</v>
      </c>
      <c r="C46" s="3">
        <v>82.1</v>
      </c>
      <c r="D46" s="3">
        <f>Q39/K39*C46</f>
        <v>0.37519355288077871</v>
      </c>
      <c r="E46" s="3">
        <v>1629.13</v>
      </c>
      <c r="F46" s="6">
        <f>D46*E46</f>
        <v>611.23907280466301</v>
      </c>
    </row>
  </sheetData>
  <mergeCells count="3">
    <mergeCell ref="B6:F6"/>
    <mergeCell ref="B41:F41"/>
    <mergeCell ref="B21:F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Усманова Резеда Мингараевна</cp:lastModifiedBy>
  <cp:lastPrinted>2019-12-04T05:15:24Z</cp:lastPrinted>
  <dcterms:created xsi:type="dcterms:W3CDTF">2019-12-03T12:54:37Z</dcterms:created>
  <dcterms:modified xsi:type="dcterms:W3CDTF">2021-02-10T12:18:01Z</dcterms:modified>
</cp:coreProperties>
</file>